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0455" windowHeight="7440"/>
  </bookViews>
  <sheets>
    <sheet name="CALCULO DIAS" sheetId="2" r:id="rId1"/>
    <sheet name="CASOS LICENCIA" sheetId="1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A33" i="2"/>
  <c r="H33" s="1"/>
  <c r="J33" s="1"/>
  <c r="A32"/>
  <c r="H32" s="1"/>
  <c r="J32" s="1"/>
  <c r="A31"/>
  <c r="H31" s="1"/>
  <c r="J31" s="1"/>
  <c r="H30"/>
  <c r="J30" s="1"/>
  <c r="A30"/>
  <c r="F23"/>
  <c r="G23" s="1"/>
  <c r="G19"/>
  <c r="F19"/>
  <c r="F13"/>
  <c r="G13" s="1"/>
  <c r="G7"/>
  <c r="F7"/>
  <c r="M44" i="1"/>
  <c r="N44" s="1"/>
  <c r="N19"/>
  <c r="M19"/>
  <c r="L19"/>
  <c r="M35"/>
  <c r="L35"/>
  <c r="M34"/>
  <c r="N34" s="1"/>
  <c r="M33"/>
  <c r="N33" s="1"/>
  <c r="S27"/>
  <c r="G31"/>
  <c r="C32"/>
  <c r="D39"/>
  <c r="D38"/>
  <c r="D36"/>
  <c r="C31"/>
  <c r="G29"/>
  <c r="S17"/>
  <c r="S15"/>
  <c r="S9"/>
  <c r="S10"/>
  <c r="S11"/>
  <c r="S12"/>
  <c r="S8"/>
  <c r="Q11"/>
  <c r="Q12" s="1"/>
  <c r="Q10"/>
  <c r="Q9"/>
  <c r="S2"/>
  <c r="Q8"/>
  <c r="N15"/>
  <c r="N10"/>
  <c r="M10"/>
  <c r="L10"/>
  <c r="N9"/>
  <c r="L9"/>
  <c r="M9"/>
  <c r="N8"/>
  <c r="M8"/>
  <c r="I11"/>
  <c r="G11"/>
  <c r="C14"/>
  <c r="C13"/>
  <c r="C12"/>
  <c r="F23"/>
  <c r="G21"/>
  <c r="H19"/>
  <c r="H20" s="1"/>
  <c r="D23" s="1"/>
  <c r="G23" s="1"/>
  <c r="G19"/>
  <c r="D17"/>
  <c r="N35" l="1"/>
  <c r="Q33" s="1"/>
  <c r="N40" l="1"/>
  <c r="S33"/>
  <c r="Q34"/>
  <c r="Q35" l="1"/>
  <c r="S34"/>
  <c r="S35" l="1"/>
  <c r="Q36"/>
  <c r="S36" l="1"/>
  <c r="Q37"/>
  <c r="S37" s="1"/>
  <c r="S40" l="1"/>
  <c r="S42" s="1"/>
</calcChain>
</file>

<file path=xl/sharedStrings.xml><?xml version="1.0" encoding="utf-8"?>
<sst xmlns="http://schemas.openxmlformats.org/spreadsheetml/2006/main" count="126" uniqueCount="90">
  <si>
    <t>EJERCICIOS DE LICENCIA</t>
  </si>
  <si>
    <t>CASO 1</t>
  </si>
  <si>
    <t>Licencia</t>
  </si>
  <si>
    <t xml:space="preserve">LICENCIA </t>
  </si>
  <si>
    <t>ingresó</t>
  </si>
  <si>
    <t>años</t>
  </si>
  <si>
    <t>2 lic adic</t>
  </si>
  <si>
    <t>Sueldo</t>
  </si>
  <si>
    <t xml:space="preserve">Hextras </t>
  </si>
  <si>
    <t>mensuales</t>
  </si>
  <si>
    <t>Lic 2019</t>
  </si>
  <si>
    <t>dias</t>
  </si>
  <si>
    <t>Jornal Lic</t>
  </si>
  <si>
    <t>Sueldo dia</t>
  </si>
  <si>
    <t>HE</t>
  </si>
  <si>
    <t>he mens prom</t>
  </si>
  <si>
    <t>VALOR HE</t>
  </si>
  <si>
    <t>x</t>
  </si>
  <si>
    <t>He prom Diarias</t>
  </si>
  <si>
    <t>Inc HE</t>
  </si>
  <si>
    <t>X</t>
  </si>
  <si>
    <t>sueldo diario</t>
  </si>
  <si>
    <t>inc HE</t>
  </si>
  <si>
    <t>=</t>
  </si>
  <si>
    <t>Recibo de sueldo</t>
  </si>
  <si>
    <t>Nombre</t>
  </si>
  <si>
    <t>Ci</t>
  </si>
  <si>
    <t>Haberes</t>
  </si>
  <si>
    <t>Descuentos</t>
  </si>
  <si>
    <t>Total Haberes</t>
  </si>
  <si>
    <t>BPS</t>
  </si>
  <si>
    <t>FONASA BAS</t>
  </si>
  <si>
    <t>FONASA ADIC</t>
  </si>
  <si>
    <t>FONASA CONY</t>
  </si>
  <si>
    <t>FRL</t>
  </si>
  <si>
    <t>BPC</t>
  </si>
  <si>
    <t>IRPF</t>
  </si>
  <si>
    <t>TOTAL DESCUENTOS</t>
  </si>
  <si>
    <t>LIQUIDO A COBRAR</t>
  </si>
  <si>
    <t>CASO 2</t>
  </si>
  <si>
    <t>Ingreso</t>
  </si>
  <si>
    <t>Viatico</t>
  </si>
  <si>
    <t>exterior</t>
  </si>
  <si>
    <t>Ant</t>
  </si>
  <si>
    <t>dias licencia</t>
  </si>
  <si>
    <t>LIC 2019</t>
  </si>
  <si>
    <t>DIAS</t>
  </si>
  <si>
    <t>JORNAL LICENCIA</t>
  </si>
  <si>
    <t>JORNAL LIC</t>
  </si>
  <si>
    <t>SUELDO</t>
  </si>
  <si>
    <t>VALOR DIA</t>
  </si>
  <si>
    <t>VIATICO</t>
  </si>
  <si>
    <t>VIAT DIA</t>
  </si>
  <si>
    <t>TIENE HIJOS</t>
  </si>
  <si>
    <t>CONY NO TRABAJA</t>
  </si>
  <si>
    <t>SAL VAC</t>
  </si>
  <si>
    <t>Días Adic</t>
  </si>
  <si>
    <t>….</t>
  </si>
  <si>
    <t>…</t>
  </si>
  <si>
    <t>Diapo 16</t>
  </si>
  <si>
    <t>Clase 3</t>
  </si>
  <si>
    <t>CALCULO LICENCIA 2019</t>
  </si>
  <si>
    <t>Mensual</t>
  </si>
  <si>
    <t>(i)</t>
  </si>
  <si>
    <t>inicio</t>
  </si>
  <si>
    <t>Lice</t>
  </si>
  <si>
    <t xml:space="preserve">22 dias </t>
  </si>
  <si>
    <t>licencia al 2019</t>
  </si>
  <si>
    <t>ii)</t>
  </si>
  <si>
    <t>iii)</t>
  </si>
  <si>
    <t>Inicio</t>
  </si>
  <si>
    <t>iv)</t>
  </si>
  <si>
    <t>Jornaleros</t>
  </si>
  <si>
    <t>Dias lic</t>
  </si>
  <si>
    <t>Dias semana</t>
  </si>
  <si>
    <t>Q MeseTrab</t>
  </si>
  <si>
    <t>Ecuacion</t>
  </si>
  <si>
    <t>Antigüedad</t>
  </si>
  <si>
    <t>a</t>
  </si>
  <si>
    <t>b</t>
  </si>
  <si>
    <t>c</t>
  </si>
  <si>
    <t>d</t>
  </si>
  <si>
    <t>a)</t>
  </si>
  <si>
    <t xml:space="preserve">5 dias </t>
  </si>
  <si>
    <t>2 dias adic</t>
  </si>
  <si>
    <t>b)</t>
  </si>
  <si>
    <t>c)</t>
  </si>
  <si>
    <t>0 dias</t>
  </si>
  <si>
    <t>d)</t>
  </si>
  <si>
    <t>5 …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</si>
</sst>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3" borderId="0" xfId="0" applyFont="1" applyFill="1"/>
    <xf numFmtId="0" fontId="0" fillId="0" borderId="1" xfId="0" applyBorder="1"/>
    <xf numFmtId="43" fontId="2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10" fontId="0" fillId="0" borderId="0" xfId="0" applyNumberFormat="1"/>
    <xf numFmtId="43" fontId="0" fillId="0" borderId="0" xfId="1" applyFont="1"/>
    <xf numFmtId="43" fontId="0" fillId="0" borderId="0" xfId="0" applyNumberFormat="1"/>
    <xf numFmtId="43" fontId="2" fillId="0" borderId="0" xfId="0" applyNumberFormat="1" applyFont="1"/>
    <xf numFmtId="0" fontId="0" fillId="3" borderId="0" xfId="0" applyFill="1"/>
    <xf numFmtId="43" fontId="0" fillId="3" borderId="0" xfId="1" applyFont="1" applyFill="1"/>
    <xf numFmtId="0" fontId="0" fillId="4" borderId="0" xfId="0" applyFill="1"/>
    <xf numFmtId="0" fontId="0" fillId="0" borderId="0" xfId="0" applyAlignment="1">
      <alignment horizontal="right"/>
    </xf>
    <xf numFmtId="4" fontId="0" fillId="0" borderId="0" xfId="0" applyNumberFormat="1"/>
    <xf numFmtId="2" fontId="0" fillId="2" borderId="0" xfId="0" applyNumberFormat="1" applyFill="1"/>
    <xf numFmtId="2" fontId="2" fillId="0" borderId="0" xfId="0" applyNumberFormat="1" applyFont="1"/>
    <xf numFmtId="0" fontId="0" fillId="0" borderId="0" xfId="0" applyAlignment="1">
      <alignment horizontal="left"/>
    </xf>
    <xf numFmtId="0" fontId="0" fillId="4" borderId="0" xfId="0" applyFill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J8" sqref="J8"/>
    </sheetView>
  </sheetViews>
  <sheetFormatPr baseColWidth="10" defaultRowHeight="15"/>
  <cols>
    <col min="2" max="2" width="3" bestFit="1" customWidth="1"/>
    <col min="3" max="3" width="7.28515625" customWidth="1"/>
    <col min="4" max="4" width="10.85546875" customWidth="1"/>
    <col min="5" max="5" width="14.140625" bestFit="1" customWidth="1"/>
    <col min="6" max="6" width="10" bestFit="1" customWidth="1"/>
    <col min="7" max="7" width="7" bestFit="1" customWidth="1"/>
    <col min="8" max="8" width="8.7109375" bestFit="1" customWidth="1"/>
    <col min="10" max="10" width="8.5703125" bestFit="1" customWidth="1"/>
  </cols>
  <sheetData>
    <row r="1" spans="1:8">
      <c r="A1" t="s">
        <v>56</v>
      </c>
      <c r="D1" s="20">
        <v>1</v>
      </c>
      <c r="E1" s="20">
        <v>2</v>
      </c>
      <c r="F1" s="20">
        <v>3</v>
      </c>
      <c r="G1" s="20">
        <v>4</v>
      </c>
      <c r="H1" s="20" t="s">
        <v>89</v>
      </c>
    </row>
    <row r="2" spans="1:8">
      <c r="C2" s="15"/>
      <c r="D2" s="15"/>
      <c r="E2" s="15"/>
      <c r="F2" s="15"/>
      <c r="G2" s="15"/>
      <c r="H2" s="21" t="s">
        <v>58</v>
      </c>
    </row>
    <row r="3" spans="1:8">
      <c r="B3">
        <v>0</v>
      </c>
      <c r="C3">
        <v>5</v>
      </c>
      <c r="D3">
        <v>8</v>
      </c>
      <c r="E3">
        <v>12</v>
      </c>
      <c r="F3">
        <v>16</v>
      </c>
      <c r="G3" s="16">
        <v>20</v>
      </c>
      <c r="H3" t="s">
        <v>57</v>
      </c>
    </row>
    <row r="4" spans="1:8">
      <c r="A4" t="s">
        <v>59</v>
      </c>
    </row>
    <row r="5" spans="1:8">
      <c r="A5" t="s">
        <v>60</v>
      </c>
      <c r="C5" t="s">
        <v>61</v>
      </c>
    </row>
    <row r="6" spans="1:8">
      <c r="A6" t="s">
        <v>62</v>
      </c>
      <c r="B6" t="s">
        <v>63</v>
      </c>
      <c r="C6" t="s">
        <v>64</v>
      </c>
      <c r="D6" s="1">
        <v>40180</v>
      </c>
    </row>
    <row r="7" spans="1:8">
      <c r="C7" t="s">
        <v>65</v>
      </c>
      <c r="D7" s="1">
        <v>43830</v>
      </c>
      <c r="F7" s="17">
        <f>+D7-D6</f>
        <v>3650</v>
      </c>
      <c r="G7" s="10">
        <f>+F7/360</f>
        <v>10.138888888888889</v>
      </c>
    </row>
    <row r="9" spans="1:8">
      <c r="C9" t="s">
        <v>66</v>
      </c>
      <c r="D9" t="s">
        <v>67</v>
      </c>
    </row>
    <row r="11" spans="1:8">
      <c r="D11" t="s">
        <v>66</v>
      </c>
      <c r="E11" t="s">
        <v>67</v>
      </c>
    </row>
    <row r="12" spans="1:8">
      <c r="B12" t="s">
        <v>68</v>
      </c>
      <c r="C12" t="s">
        <v>64</v>
      </c>
      <c r="D12" s="1">
        <v>39815</v>
      </c>
    </row>
    <row r="13" spans="1:8">
      <c r="C13" t="s">
        <v>65</v>
      </c>
      <c r="D13" s="1">
        <v>43830</v>
      </c>
      <c r="F13" s="17">
        <f>+D13-D12</f>
        <v>4015</v>
      </c>
      <c r="G13" s="10">
        <f>+F13/360</f>
        <v>11.152777777777779</v>
      </c>
    </row>
    <row r="15" spans="1:8">
      <c r="C15" t="s">
        <v>66</v>
      </c>
      <c r="D15" t="s">
        <v>67</v>
      </c>
    </row>
    <row r="18" spans="1:10">
      <c r="B18" t="s">
        <v>69</v>
      </c>
      <c r="C18" t="s">
        <v>70</v>
      </c>
      <c r="D18" s="1">
        <v>43559</v>
      </c>
    </row>
    <row r="19" spans="1:10">
      <c r="C19" t="s">
        <v>65</v>
      </c>
      <c r="D19" s="1">
        <v>43830</v>
      </c>
      <c r="F19" s="17">
        <f>+D19-D18</f>
        <v>271</v>
      </c>
      <c r="G19" s="18">
        <f>+F19*G20/F20</f>
        <v>15.055555555555555</v>
      </c>
    </row>
    <row r="20" spans="1:10">
      <c r="F20">
        <v>360</v>
      </c>
      <c r="G20">
        <v>20</v>
      </c>
    </row>
    <row r="22" spans="1:10">
      <c r="B22" t="s">
        <v>71</v>
      </c>
      <c r="C22" t="s">
        <v>70</v>
      </c>
      <c r="D22" s="1">
        <v>43733</v>
      </c>
    </row>
    <row r="23" spans="1:10">
      <c r="C23" t="s">
        <v>65</v>
      </c>
      <c r="D23" s="1">
        <v>43830</v>
      </c>
      <c r="F23" s="17">
        <f>+D23-D22</f>
        <v>97</v>
      </c>
      <c r="G23" s="18">
        <f>+F23*G24/F24</f>
        <v>5.3888888888888893</v>
      </c>
    </row>
    <row r="24" spans="1:10">
      <c r="F24">
        <v>360</v>
      </c>
      <c r="G24">
        <v>20</v>
      </c>
    </row>
    <row r="27" spans="1:10">
      <c r="A27" t="s">
        <v>72</v>
      </c>
    </row>
    <row r="29" spans="1:10">
      <c r="A29" t="s">
        <v>73</v>
      </c>
      <c r="B29" t="s">
        <v>23</v>
      </c>
      <c r="C29" t="s">
        <v>74</v>
      </c>
      <c r="D29">
        <v>4.32</v>
      </c>
      <c r="E29" t="s">
        <v>75</v>
      </c>
      <c r="F29">
        <v>6.6000000000000003E-2</v>
      </c>
      <c r="H29" t="s">
        <v>76</v>
      </c>
      <c r="I29" t="s">
        <v>77</v>
      </c>
    </row>
    <row r="30" spans="1:10">
      <c r="A30">
        <f>+C30*D30*E30*F30</f>
        <v>17.107200000000002</v>
      </c>
      <c r="C30">
        <v>5</v>
      </c>
      <c r="D30">
        <v>4.32</v>
      </c>
      <c r="E30">
        <v>12</v>
      </c>
      <c r="F30">
        <v>6.6000000000000003E-2</v>
      </c>
      <c r="G30" t="s">
        <v>78</v>
      </c>
      <c r="H30">
        <f>+A30</f>
        <v>17.107200000000002</v>
      </c>
      <c r="I30">
        <v>2</v>
      </c>
      <c r="J30" s="19">
        <f>+H30+I30</f>
        <v>19.107200000000002</v>
      </c>
    </row>
    <row r="31" spans="1:10">
      <c r="A31">
        <f>+C31*D31*E31*F31</f>
        <v>10.264320000000001</v>
      </c>
      <c r="C31">
        <v>3</v>
      </c>
      <c r="D31">
        <v>4.32</v>
      </c>
      <c r="E31">
        <v>12</v>
      </c>
      <c r="F31">
        <v>6.6000000000000003E-2</v>
      </c>
      <c r="G31" t="s">
        <v>79</v>
      </c>
      <c r="H31">
        <f>+A31</f>
        <v>10.264320000000001</v>
      </c>
      <c r="I31">
        <v>2</v>
      </c>
      <c r="J31" s="19">
        <f>+H31+I31</f>
        <v>12.264320000000001</v>
      </c>
    </row>
    <row r="32" spans="1:10">
      <c r="A32">
        <f>+C32*D32*E32*F32</f>
        <v>17.107200000000002</v>
      </c>
      <c r="C32">
        <v>5</v>
      </c>
      <c r="D32">
        <v>4.32</v>
      </c>
      <c r="E32">
        <v>12</v>
      </c>
      <c r="F32">
        <v>6.6000000000000003E-2</v>
      </c>
      <c r="G32" t="s">
        <v>80</v>
      </c>
      <c r="H32">
        <f>+A32</f>
        <v>17.107200000000002</v>
      </c>
      <c r="I32">
        <v>0</v>
      </c>
      <c r="J32" s="19">
        <f>+H32+I32</f>
        <v>17.107200000000002</v>
      </c>
    </row>
    <row r="33" spans="1:10">
      <c r="A33">
        <f>+C33*D33*E33*F33</f>
        <v>3.5354880000000004</v>
      </c>
      <c r="C33">
        <v>4</v>
      </c>
      <c r="D33">
        <v>4.32</v>
      </c>
      <c r="E33">
        <v>3.1</v>
      </c>
      <c r="F33">
        <v>6.6000000000000003E-2</v>
      </c>
      <c r="G33" t="s">
        <v>81</v>
      </c>
      <c r="H33">
        <f>+A33</f>
        <v>3.5354880000000004</v>
      </c>
      <c r="I33">
        <v>0</v>
      </c>
      <c r="J33" s="19">
        <f>+H33+I33</f>
        <v>3.5354880000000004</v>
      </c>
    </row>
    <row r="36" spans="1:10">
      <c r="B36" t="s">
        <v>82</v>
      </c>
      <c r="C36" t="s">
        <v>83</v>
      </c>
      <c r="D36" s="1">
        <v>40180</v>
      </c>
      <c r="F36" t="s">
        <v>84</v>
      </c>
    </row>
    <row r="37" spans="1:10">
      <c r="B37" t="s">
        <v>85</v>
      </c>
      <c r="C37">
        <v>3</v>
      </c>
      <c r="D37" s="1">
        <v>39815</v>
      </c>
      <c r="F37" t="s">
        <v>84</v>
      </c>
    </row>
    <row r="38" spans="1:10">
      <c r="B38" t="s">
        <v>86</v>
      </c>
      <c r="C38">
        <v>5</v>
      </c>
      <c r="D38" s="1">
        <v>42829</v>
      </c>
      <c r="F38" t="s">
        <v>87</v>
      </c>
    </row>
    <row r="39" spans="1:10">
      <c r="B39" t="s">
        <v>88</v>
      </c>
      <c r="C39">
        <v>4</v>
      </c>
      <c r="D39" s="1">
        <v>43733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S44"/>
  <sheetViews>
    <sheetView workbookViewId="0">
      <selection activeCell="M31" sqref="M31"/>
    </sheetView>
  </sheetViews>
  <sheetFormatPr baseColWidth="10" defaultRowHeight="15"/>
  <cols>
    <col min="1" max="1" width="8.42578125" customWidth="1"/>
    <col min="5" max="6" width="5.28515625" customWidth="1"/>
    <col min="7" max="7" width="12.140625" customWidth="1"/>
    <col min="8" max="8" width="4" bestFit="1" customWidth="1"/>
    <col min="12" max="12" width="7.140625" customWidth="1"/>
    <col min="15" max="15" width="4.28515625" customWidth="1"/>
    <col min="16" max="16" width="13.85546875" bestFit="1" customWidth="1"/>
    <col min="18" max="18" width="6.140625" bestFit="1" customWidth="1"/>
  </cols>
  <sheetData>
    <row r="2" spans="1:19">
      <c r="B2" t="s">
        <v>0</v>
      </c>
      <c r="K2" t="s">
        <v>24</v>
      </c>
      <c r="Q2" t="s">
        <v>35</v>
      </c>
      <c r="R2">
        <v>4519</v>
      </c>
      <c r="S2">
        <f>+R2*2.5</f>
        <v>11297.5</v>
      </c>
    </row>
    <row r="4" spans="1:19">
      <c r="A4" t="s">
        <v>1</v>
      </c>
      <c r="B4" t="s">
        <v>2</v>
      </c>
      <c r="C4" s="1">
        <v>44046</v>
      </c>
      <c r="K4" t="s">
        <v>25</v>
      </c>
    </row>
    <row r="5" spans="1:19">
      <c r="B5" t="s">
        <v>3</v>
      </c>
      <c r="C5">
        <v>2019</v>
      </c>
      <c r="K5" t="s">
        <v>26</v>
      </c>
    </row>
    <row r="6" spans="1:19">
      <c r="B6" t="s">
        <v>4</v>
      </c>
      <c r="C6" s="1">
        <v>40452</v>
      </c>
      <c r="D6" s="1">
        <v>43830</v>
      </c>
      <c r="E6">
        <v>9</v>
      </c>
      <c r="F6" t="s">
        <v>5</v>
      </c>
      <c r="G6" t="s">
        <v>6</v>
      </c>
    </row>
    <row r="7" spans="1:19">
      <c r="G7">
        <v>22</v>
      </c>
      <c r="K7" s="7" t="s">
        <v>27</v>
      </c>
      <c r="L7" s="7"/>
      <c r="M7" s="7"/>
      <c r="N7" s="7"/>
      <c r="O7" s="6"/>
      <c r="P7" s="7" t="s">
        <v>28</v>
      </c>
      <c r="Q7" s="7"/>
      <c r="R7" s="7"/>
    </row>
    <row r="8" spans="1:19">
      <c r="B8" t="s">
        <v>7</v>
      </c>
      <c r="C8">
        <v>15000</v>
      </c>
      <c r="K8" t="s">
        <v>7</v>
      </c>
      <c r="L8">
        <v>8</v>
      </c>
      <c r="M8">
        <f>+D17</f>
        <v>500</v>
      </c>
      <c r="N8" s="10">
        <f>+L8*M8</f>
        <v>4000</v>
      </c>
      <c r="P8" t="s">
        <v>30</v>
      </c>
      <c r="Q8">
        <f>+N8+N9+N10</f>
        <v>16875</v>
      </c>
      <c r="R8" s="8">
        <v>0.15</v>
      </c>
      <c r="S8" s="10">
        <f>+Q8*R8</f>
        <v>2531.25</v>
      </c>
    </row>
    <row r="9" spans="1:19">
      <c r="B9" t="s">
        <v>8</v>
      </c>
      <c r="C9">
        <v>15</v>
      </c>
      <c r="D9" t="s">
        <v>9</v>
      </c>
      <c r="K9" t="s">
        <v>14</v>
      </c>
      <c r="L9">
        <f>15/30*8</f>
        <v>4</v>
      </c>
      <c r="M9">
        <f>+G21</f>
        <v>125</v>
      </c>
      <c r="N9" s="10">
        <f>+L9*M9</f>
        <v>500</v>
      </c>
      <c r="P9" t="s">
        <v>31</v>
      </c>
      <c r="Q9">
        <f>+Q8</f>
        <v>16875</v>
      </c>
      <c r="R9" s="8">
        <v>0.03</v>
      </c>
      <c r="S9" s="10">
        <f t="shared" ref="S9:S12" si="0">+Q9*R9</f>
        <v>506.25</v>
      </c>
    </row>
    <row r="10" spans="1:19">
      <c r="K10" t="s">
        <v>2</v>
      </c>
      <c r="L10">
        <f>+C11</f>
        <v>22</v>
      </c>
      <c r="M10">
        <f>+G11</f>
        <v>562.5</v>
      </c>
      <c r="N10" s="10">
        <f>+L10*M10</f>
        <v>12375</v>
      </c>
      <c r="P10" t="s">
        <v>32</v>
      </c>
      <c r="Q10">
        <f>+Q9</f>
        <v>16875</v>
      </c>
      <c r="R10" s="9">
        <v>1.4999999999999999E-2</v>
      </c>
      <c r="S10" s="10">
        <f t="shared" si="0"/>
        <v>253.125</v>
      </c>
    </row>
    <row r="11" spans="1:19">
      <c r="B11" t="s">
        <v>10</v>
      </c>
      <c r="C11">
        <v>22</v>
      </c>
      <c r="D11" t="s">
        <v>11</v>
      </c>
      <c r="E11" t="s">
        <v>17</v>
      </c>
      <c r="G11">
        <f>+C14</f>
        <v>562.5</v>
      </c>
      <c r="H11" t="s">
        <v>23</v>
      </c>
      <c r="I11" s="5">
        <f>+C11*G11</f>
        <v>12375</v>
      </c>
      <c r="N11" s="10"/>
      <c r="P11" t="s">
        <v>33</v>
      </c>
      <c r="Q11">
        <f t="shared" ref="Q11:Q12" si="1">+Q10</f>
        <v>16875</v>
      </c>
      <c r="R11" s="8">
        <v>0</v>
      </c>
      <c r="S11" s="10">
        <f t="shared" si="0"/>
        <v>0</v>
      </c>
    </row>
    <row r="12" spans="1:19">
      <c r="B12" t="s">
        <v>12</v>
      </c>
      <c r="C12">
        <f>+D17</f>
        <v>500</v>
      </c>
      <c r="D12" t="s">
        <v>21</v>
      </c>
      <c r="P12" t="s">
        <v>34</v>
      </c>
      <c r="Q12">
        <f t="shared" si="1"/>
        <v>16875</v>
      </c>
      <c r="R12" s="9">
        <v>1E-3</v>
      </c>
      <c r="S12" s="10">
        <f t="shared" si="0"/>
        <v>16.875</v>
      </c>
    </row>
    <row r="13" spans="1:19">
      <c r="C13" s="4">
        <f>+G23</f>
        <v>62.5</v>
      </c>
      <c r="D13" t="s">
        <v>22</v>
      </c>
      <c r="P13" t="s">
        <v>36</v>
      </c>
    </row>
    <row r="14" spans="1:19">
      <c r="C14">
        <f>+C12+C13</f>
        <v>562.5</v>
      </c>
    </row>
    <row r="15" spans="1:19">
      <c r="K15" t="s">
        <v>29</v>
      </c>
      <c r="N15" s="10">
        <f>SUM(N8:N11)</f>
        <v>16875</v>
      </c>
      <c r="P15" t="s">
        <v>37</v>
      </c>
      <c r="S15" s="11">
        <f>SUM(S8:S14)</f>
        <v>3307.5</v>
      </c>
    </row>
    <row r="16" spans="1:19">
      <c r="C16" t="s">
        <v>7</v>
      </c>
      <c r="D16">
        <v>15000</v>
      </c>
      <c r="E16" s="3">
        <v>30</v>
      </c>
    </row>
    <row r="17" spans="1:19">
      <c r="C17" t="s">
        <v>13</v>
      </c>
      <c r="D17">
        <f>+D16/E16</f>
        <v>500</v>
      </c>
      <c r="P17" s="2" t="s">
        <v>38</v>
      </c>
      <c r="Q17" s="2"/>
      <c r="R17" s="2"/>
      <c r="S17" s="12">
        <f>+N15-S15</f>
        <v>13567.5</v>
      </c>
    </row>
    <row r="19" spans="1:19">
      <c r="C19" t="s">
        <v>14</v>
      </c>
      <c r="D19">
        <v>15</v>
      </c>
      <c r="E19">
        <v>12</v>
      </c>
      <c r="G19" s="4">
        <f>+D19*E19</f>
        <v>180</v>
      </c>
      <c r="H19">
        <f>+G19/G20</f>
        <v>15</v>
      </c>
      <c r="I19" t="s">
        <v>15</v>
      </c>
      <c r="K19" s="13" t="s">
        <v>55</v>
      </c>
      <c r="L19" s="13">
        <f>+L10</f>
        <v>22</v>
      </c>
      <c r="M19" s="13">
        <f>+M10*(1-0.196)</f>
        <v>452.25</v>
      </c>
      <c r="N19" s="14">
        <f>+L19*M19</f>
        <v>9949.5</v>
      </c>
    </row>
    <row r="20" spans="1:19">
      <c r="G20">
        <v>12</v>
      </c>
      <c r="H20" s="2">
        <f>+H19/30</f>
        <v>0.5</v>
      </c>
      <c r="I20" s="2" t="s">
        <v>18</v>
      </c>
    </row>
    <row r="21" spans="1:19">
      <c r="C21" t="s">
        <v>16</v>
      </c>
      <c r="D21" s="4">
        <v>500</v>
      </c>
      <c r="E21" t="s">
        <v>17</v>
      </c>
      <c r="F21">
        <v>2</v>
      </c>
      <c r="G21">
        <f>+D21/D22*F21</f>
        <v>125</v>
      </c>
    </row>
    <row r="22" spans="1:19">
      <c r="D22">
        <v>8</v>
      </c>
    </row>
    <row r="23" spans="1:19">
      <c r="C23" t="s">
        <v>19</v>
      </c>
      <c r="D23">
        <f>H20</f>
        <v>0.5</v>
      </c>
      <c r="E23" t="s">
        <v>20</v>
      </c>
      <c r="F23">
        <f>+G21</f>
        <v>125</v>
      </c>
      <c r="G23">
        <f>+D23*F23</f>
        <v>62.5</v>
      </c>
    </row>
    <row r="26" spans="1:19">
      <c r="A26" t="s">
        <v>39</v>
      </c>
    </row>
    <row r="27" spans="1:19">
      <c r="B27" t="s">
        <v>40</v>
      </c>
      <c r="C27" s="1">
        <v>41548</v>
      </c>
      <c r="E27" t="s">
        <v>43</v>
      </c>
      <c r="F27">
        <v>21</v>
      </c>
      <c r="G27" t="s">
        <v>44</v>
      </c>
      <c r="K27" t="s">
        <v>24</v>
      </c>
      <c r="Q27" t="s">
        <v>35</v>
      </c>
      <c r="R27">
        <v>4519</v>
      </c>
      <c r="S27">
        <f>+R27*2.5</f>
        <v>11297.5</v>
      </c>
    </row>
    <row r="28" spans="1:19">
      <c r="B28" t="s">
        <v>7</v>
      </c>
      <c r="C28" s="10">
        <v>20000</v>
      </c>
      <c r="Q28" t="s">
        <v>53</v>
      </c>
    </row>
    <row r="29" spans="1:19">
      <c r="B29" t="s">
        <v>41</v>
      </c>
      <c r="C29" s="10">
        <v>8000</v>
      </c>
      <c r="D29" t="s">
        <v>42</v>
      </c>
      <c r="E29" s="8">
        <v>0.25</v>
      </c>
      <c r="G29" s="10">
        <f>+C29*E29</f>
        <v>2000</v>
      </c>
      <c r="K29" t="s">
        <v>25</v>
      </c>
      <c r="Q29" t="s">
        <v>54</v>
      </c>
    </row>
    <row r="30" spans="1:19">
      <c r="K30" t="s">
        <v>26</v>
      </c>
    </row>
    <row r="31" spans="1:19">
      <c r="B31" s="2" t="s">
        <v>45</v>
      </c>
      <c r="C31" s="2">
        <f>+F27</f>
        <v>21</v>
      </c>
      <c r="D31" s="2" t="s">
        <v>46</v>
      </c>
      <c r="E31" s="2"/>
      <c r="F31" s="2"/>
      <c r="G31" s="5">
        <f>+C31*C32</f>
        <v>15399.999999999998</v>
      </c>
    </row>
    <row r="32" spans="1:19">
      <c r="B32" s="2"/>
      <c r="C32" s="12">
        <f>+D36+D39</f>
        <v>733.33333333333326</v>
      </c>
      <c r="D32" s="2" t="s">
        <v>47</v>
      </c>
      <c r="E32" s="2"/>
      <c r="F32" s="2"/>
      <c r="G32" s="2"/>
      <c r="K32" s="7" t="s">
        <v>27</v>
      </c>
      <c r="L32" s="7"/>
      <c r="M32" s="7"/>
      <c r="N32" s="7"/>
      <c r="O32" s="6"/>
      <c r="P32" s="7" t="s">
        <v>28</v>
      </c>
      <c r="Q32" s="7"/>
      <c r="R32" s="7"/>
    </row>
    <row r="33" spans="2:19">
      <c r="K33" t="s">
        <v>7</v>
      </c>
      <c r="L33">
        <v>9</v>
      </c>
      <c r="M33" s="11">
        <f>+D36</f>
        <v>666.66666666666663</v>
      </c>
      <c r="N33" s="10">
        <f>+L33*M33</f>
        <v>6000</v>
      </c>
      <c r="P33" t="s">
        <v>30</v>
      </c>
      <c r="Q33">
        <f>+N33+N34+N35</f>
        <v>22000</v>
      </c>
      <c r="R33" s="8">
        <v>0.15</v>
      </c>
      <c r="S33" s="10">
        <f>+Q33*R33</f>
        <v>3300</v>
      </c>
    </row>
    <row r="34" spans="2:19">
      <c r="K34" t="s">
        <v>51</v>
      </c>
      <c r="L34">
        <v>9</v>
      </c>
      <c r="M34" s="11">
        <f>+D39</f>
        <v>66.666666666666671</v>
      </c>
      <c r="N34" s="10">
        <f>+L34*M34</f>
        <v>600</v>
      </c>
      <c r="P34" t="s">
        <v>31</v>
      </c>
      <c r="Q34">
        <f>+Q33</f>
        <v>22000</v>
      </c>
      <c r="R34" s="8">
        <v>0.03</v>
      </c>
      <c r="S34" s="10">
        <f t="shared" ref="S34:S37" si="2">+Q34*R34</f>
        <v>660</v>
      </c>
    </row>
    <row r="35" spans="2:19">
      <c r="B35" t="s">
        <v>48</v>
      </c>
      <c r="C35" t="s">
        <v>49</v>
      </c>
      <c r="D35" s="10">
        <v>20000</v>
      </c>
      <c r="E35" s="3">
        <v>30</v>
      </c>
      <c r="K35" t="s">
        <v>2</v>
      </c>
      <c r="L35">
        <f>+C31</f>
        <v>21</v>
      </c>
      <c r="M35" s="11">
        <f>+C32</f>
        <v>733.33333333333326</v>
      </c>
      <c r="N35" s="10">
        <f>+L35*M35</f>
        <v>15399.999999999998</v>
      </c>
      <c r="P35" t="s">
        <v>32</v>
      </c>
      <c r="Q35">
        <f>+Q34</f>
        <v>22000</v>
      </c>
      <c r="R35" s="8">
        <v>0.03</v>
      </c>
      <c r="S35" s="10">
        <f t="shared" si="2"/>
        <v>660</v>
      </c>
    </row>
    <row r="36" spans="2:19">
      <c r="C36" s="2" t="s">
        <v>50</v>
      </c>
      <c r="D36" s="5">
        <f>+D35/30</f>
        <v>666.66666666666663</v>
      </c>
      <c r="N36" s="10"/>
      <c r="P36" t="s">
        <v>33</v>
      </c>
      <c r="Q36">
        <f t="shared" ref="Q36:Q37" si="3">+Q35</f>
        <v>22000</v>
      </c>
      <c r="R36" s="8">
        <v>0.02</v>
      </c>
      <c r="S36" s="10">
        <f t="shared" si="2"/>
        <v>440</v>
      </c>
    </row>
    <row r="37" spans="2:19">
      <c r="P37" t="s">
        <v>34</v>
      </c>
      <c r="Q37">
        <f t="shared" si="3"/>
        <v>22000</v>
      </c>
      <c r="R37" s="9">
        <v>1E-3</v>
      </c>
      <c r="S37" s="10">
        <f t="shared" si="2"/>
        <v>22</v>
      </c>
    </row>
    <row r="38" spans="2:19">
      <c r="C38" t="s">
        <v>51</v>
      </c>
      <c r="D38" s="11">
        <f>+G29</f>
        <v>2000</v>
      </c>
      <c r="E38" s="3">
        <v>30</v>
      </c>
      <c r="P38" t="s">
        <v>36</v>
      </c>
    </row>
    <row r="39" spans="2:19">
      <c r="C39" s="2" t="s">
        <v>52</v>
      </c>
      <c r="D39" s="5">
        <f>+D38/E38</f>
        <v>66.666666666666671</v>
      </c>
    </row>
    <row r="40" spans="2:19">
      <c r="K40" t="s">
        <v>29</v>
      </c>
      <c r="N40" s="10">
        <f>SUM(N33:N36)</f>
        <v>22000</v>
      </c>
      <c r="P40" t="s">
        <v>37</v>
      </c>
      <c r="S40" s="11">
        <f>SUM(S33:S39)</f>
        <v>5082</v>
      </c>
    </row>
    <row r="42" spans="2:19">
      <c r="P42" s="2" t="s">
        <v>38</v>
      </c>
      <c r="Q42" s="2"/>
      <c r="R42" s="2"/>
      <c r="S42" s="12">
        <f>+N40-S40</f>
        <v>16918</v>
      </c>
    </row>
    <row r="43" spans="2:19">
      <c r="M43" s="13"/>
    </row>
    <row r="44" spans="2:19">
      <c r="K44" s="13" t="s">
        <v>55</v>
      </c>
      <c r="L44" s="13">
        <v>21</v>
      </c>
      <c r="M44" s="13">
        <f>+M35*(1-0.231)</f>
        <v>563.93333333333328</v>
      </c>
      <c r="N44" s="14">
        <f>+L44*M44</f>
        <v>11842.599999999999</v>
      </c>
    </row>
  </sheetData>
  <mergeCells count="4">
    <mergeCell ref="K7:N7"/>
    <mergeCell ref="P7:R7"/>
    <mergeCell ref="K32:N32"/>
    <mergeCell ref="P32:R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CALCULO DIAS</vt:lpstr>
      <vt:lpstr>CASOS LICENCIA</vt:lpstr>
      <vt:lpstr>Hoja3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2020-08-05T23:48:20Z</dcterms:created>
  <dcterms:modified xsi:type="dcterms:W3CDTF">2020-08-06T00:32:50Z</dcterms:modified>
</cp:coreProperties>
</file>